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510" windowWidth="12120" windowHeight="43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Sheet1!$A$1:$H$100</definedName>
  </definedNames>
  <calcPr calcId="145621"/>
</workbook>
</file>

<file path=xl/calcChain.xml><?xml version="1.0" encoding="utf-8"?>
<calcChain xmlns="http://schemas.openxmlformats.org/spreadsheetml/2006/main">
  <c r="C37" i="1" l="1"/>
  <c r="E38" i="1"/>
  <c r="E39" i="1"/>
  <c r="E45" i="1"/>
  <c r="E44" i="1"/>
  <c r="E48" i="1"/>
  <c r="E47" i="1"/>
  <c r="E46" i="1"/>
  <c r="A47" i="1"/>
  <c r="A46" i="1"/>
  <c r="A45" i="1"/>
  <c r="A44" i="1"/>
  <c r="A43" i="1"/>
  <c r="A42" i="1"/>
  <c r="A41" i="1"/>
  <c r="A40" i="1"/>
  <c r="A39" i="1"/>
  <c r="D39" i="1" s="1"/>
  <c r="A31" i="1"/>
  <c r="A30" i="1"/>
  <c r="A29" i="1"/>
  <c r="A28" i="1"/>
  <c r="A27" i="1"/>
  <c r="A26" i="1"/>
  <c r="A25" i="1"/>
  <c r="A24" i="1"/>
  <c r="A23" i="1"/>
  <c r="A48" i="1"/>
  <c r="D48" i="1" s="1"/>
  <c r="A32" i="1"/>
  <c r="A22" i="1"/>
  <c r="F45" i="1" l="1"/>
  <c r="G45" i="1" s="1"/>
  <c r="C39" i="1"/>
  <c r="H45" i="1"/>
  <c r="D37" i="1"/>
  <c r="B37" i="1"/>
  <c r="D32" i="1"/>
  <c r="D31" i="1"/>
  <c r="C32" i="1"/>
  <c r="C31" i="1"/>
  <c r="D47" i="1"/>
  <c r="C48" i="1"/>
  <c r="C47" i="1"/>
  <c r="F47" i="1"/>
  <c r="E31" i="1"/>
  <c r="F31" i="1" s="1"/>
  <c r="E32" i="1"/>
  <c r="F32" i="1" s="1"/>
  <c r="G47" i="1" l="1"/>
  <c r="H47" i="1"/>
  <c r="G32" i="1"/>
  <c r="H32" i="1"/>
  <c r="G31" i="1"/>
  <c r="H31" i="1"/>
  <c r="F48" i="1"/>
  <c r="E40" i="1"/>
  <c r="E41" i="1"/>
  <c r="E42" i="1"/>
  <c r="E43" i="1"/>
  <c r="A38" i="1"/>
  <c r="F39" i="1"/>
  <c r="H39" i="1" s="1"/>
  <c r="D40" i="1"/>
  <c r="D42" i="1"/>
  <c r="D44" i="1"/>
  <c r="C46" i="1"/>
  <c r="C22" i="1"/>
  <c r="C23" i="1"/>
  <c r="C25" i="1"/>
  <c r="C27" i="1"/>
  <c r="D29" i="1"/>
  <c r="E22" i="1"/>
  <c r="E23" i="1"/>
  <c r="E24" i="1"/>
  <c r="F24" i="1" s="1"/>
  <c r="E25" i="1"/>
  <c r="F25" i="1" s="1"/>
  <c r="E26" i="1"/>
  <c r="E27" i="1"/>
  <c r="F27" i="1" s="1"/>
  <c r="E28" i="1"/>
  <c r="F28" i="1" s="1"/>
  <c r="E29" i="1"/>
  <c r="F29" i="1" s="1"/>
  <c r="E30" i="1"/>
  <c r="F30" i="1" s="1"/>
  <c r="H30" i="1" s="1"/>
  <c r="C40" i="1"/>
  <c r="C41" i="1"/>
  <c r="D41" i="1"/>
  <c r="C42" i="1"/>
  <c r="C43" i="1"/>
  <c r="D43" i="1"/>
  <c r="C44" i="1"/>
  <c r="C45" i="1"/>
  <c r="D46" i="1"/>
  <c r="D23" i="1"/>
  <c r="C24" i="1"/>
  <c r="D24" i="1"/>
  <c r="D25" i="1"/>
  <c r="C26" i="1"/>
  <c r="D26" i="1"/>
  <c r="D27" i="1"/>
  <c r="C28" i="1"/>
  <c r="C29" i="1"/>
  <c r="C30" i="1"/>
  <c r="D30" i="1"/>
  <c r="C38" i="1" l="1"/>
  <c r="D38" i="1"/>
  <c r="G48" i="1"/>
  <c r="H48" i="1"/>
  <c r="G29" i="1"/>
  <c r="H29" i="1"/>
  <c r="G28" i="1"/>
  <c r="H28" i="1"/>
  <c r="G27" i="1"/>
  <c r="H27" i="1"/>
  <c r="G25" i="1"/>
  <c r="H25" i="1"/>
  <c r="G24" i="1"/>
  <c r="H24" i="1"/>
  <c r="D22" i="1"/>
  <c r="G39" i="1"/>
  <c r="F38" i="1"/>
  <c r="H38" i="1" s="1"/>
  <c r="G30" i="1"/>
  <c r="F43" i="1"/>
  <c r="H43" i="1" s="1"/>
  <c r="F41" i="1"/>
  <c r="F44" i="1"/>
  <c r="H44" i="1" s="1"/>
  <c r="F42" i="1"/>
  <c r="H42" i="1" s="1"/>
  <c r="F23" i="1"/>
  <c r="F46" i="1"/>
  <c r="H46" i="1" s="1"/>
  <c r="F40" i="1"/>
  <c r="H40" i="1" s="1"/>
  <c r="F26" i="1"/>
  <c r="H26" i="1" s="1"/>
  <c r="F22" i="1"/>
  <c r="D45" i="1"/>
  <c r="D28" i="1"/>
  <c r="G41" i="1" l="1"/>
  <c r="H41" i="1"/>
  <c r="G22" i="1"/>
  <c r="H22" i="1"/>
  <c r="G23" i="1"/>
  <c r="H23" i="1"/>
  <c r="G46" i="1"/>
  <c r="G40" i="1"/>
  <c r="G42" i="1"/>
  <c r="G44" i="1"/>
  <c r="G43" i="1"/>
  <c r="G38" i="1"/>
  <c r="G26" i="1"/>
  <c r="D21" i="1"/>
  <c r="C21" i="1"/>
  <c r="B21" i="1"/>
  <c r="B98" i="1" l="1"/>
  <c r="F6" i="1" l="1"/>
  <c r="B99" i="1" s="1"/>
  <c r="F17" i="1" l="1"/>
  <c r="F99" i="1" l="1"/>
  <c r="F37" i="1" l="1"/>
  <c r="E37" i="1"/>
  <c r="A37" i="1"/>
  <c r="F21" i="1"/>
  <c r="E21" i="1"/>
  <c r="A21" i="1"/>
  <c r="A49" i="1" l="1"/>
  <c r="B74" i="1" l="1"/>
  <c r="A33" i="1" l="1"/>
</calcChain>
</file>

<file path=xl/sharedStrings.xml><?xml version="1.0" encoding="utf-8"?>
<sst xmlns="http://schemas.openxmlformats.org/spreadsheetml/2006/main" count="70" uniqueCount="60">
  <si>
    <t>Standard</t>
  </si>
  <si>
    <t>Instrument</t>
  </si>
  <si>
    <t>Low Limit</t>
  </si>
  <si>
    <t>High limit</t>
  </si>
  <si>
    <t>Error</t>
  </si>
  <si>
    <t>mA</t>
  </si>
  <si>
    <t>High Limit</t>
  </si>
  <si>
    <t xml:space="preserve">Cal Notes: </t>
  </si>
  <si>
    <t xml:space="preserve">Calibrated by: </t>
  </si>
  <si>
    <t>Approved by:</t>
  </si>
  <si>
    <t>Date:</t>
  </si>
  <si>
    <t>Serial No.:</t>
  </si>
  <si>
    <t>Cal Date:</t>
  </si>
  <si>
    <t>AS-FOUND DATA</t>
  </si>
  <si>
    <t>AS-LEFT DATA</t>
  </si>
  <si>
    <t>Model No.:</t>
  </si>
  <si>
    <t>Tag No.:</t>
  </si>
  <si>
    <t>Description:</t>
  </si>
  <si>
    <t>Process Tol.:</t>
  </si>
  <si>
    <t>Cal Tech:</t>
  </si>
  <si>
    <t>Std. No. 1:</t>
  </si>
  <si>
    <t>Std. No. 2:</t>
  </si>
  <si>
    <t>Procedure:</t>
  </si>
  <si>
    <t>Std. No. 3:</t>
  </si>
  <si>
    <t xml:space="preserve">Revision: </t>
  </si>
  <si>
    <t>Location:</t>
  </si>
  <si>
    <t>Deviation</t>
  </si>
  <si>
    <t>% of Span</t>
  </si>
  <si>
    <t>Rosemount</t>
  </si>
  <si>
    <t>123456789</t>
  </si>
  <si>
    <t>Plant #1</t>
  </si>
  <si>
    <t>AJ02671</t>
  </si>
  <si>
    <t>SOP-1</t>
  </si>
  <si>
    <t>A</t>
  </si>
  <si>
    <t>Note:</t>
  </si>
  <si>
    <t>Out of tol as found</t>
  </si>
  <si>
    <t>Cal to process tol as left</t>
  </si>
  <si>
    <t>T.A.R. &lt; 4:1</t>
  </si>
  <si>
    <t>My Super</t>
  </si>
  <si>
    <t>My Name</t>
  </si>
  <si>
    <t>Cal Due Date:</t>
  </si>
  <si>
    <t>Cal Interval:</t>
  </si>
  <si>
    <t>Months</t>
  </si>
  <si>
    <t>Output LRV:</t>
  </si>
  <si>
    <t>Output URV:</t>
  </si>
  <si>
    <t>Range/Units:</t>
  </si>
  <si>
    <t>Input LRV:</t>
  </si>
  <si>
    <t>Input URV:</t>
  </si>
  <si>
    <t>3051CD</t>
  </si>
  <si>
    <t>LT101</t>
  </si>
  <si>
    <t>Level Xmtr</t>
  </si>
  <si>
    <t>CALIBRATION REPORT</t>
  </si>
  <si>
    <t>Output/Units</t>
  </si>
  <si>
    <t>4-20</t>
  </si>
  <si>
    <t>Mfr.:</t>
  </si>
  <si>
    <t>Your Company Name and/or Logo</t>
  </si>
  <si>
    <t>Your Address</t>
  </si>
  <si>
    <t>Rev. Date:</t>
  </si>
  <si>
    <t>"H2O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</si>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</sst>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$-409]#,##0.00;[Red]&quot;-&quot;[$$-409]#,##0.00"/>
    <numFmt numFmtId="165" formatCode="0.0"/>
    <numFmt numFmtId="166" formatCode="0.000"/>
  </numFmts>
  <fonts count="7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65">
    <xf numFmtId="0" fontId="0" fillId="0" borderId="0" xfId="0"/>
    <xf numFmtId="0" fontId="0" fillId="0" borderId="0" xfId="0" applyBorder="1"/>
    <xf numFmtId="165" fontId="0" fillId="0" borderId="0" xfId="0" applyNumberFormat="1" applyBorder="1"/>
    <xf numFmtId="49" fontId="0" fillId="0" borderId="0" xfId="0" applyNumberFormat="1"/>
    <xf numFmtId="0" fontId="0" fillId="0" borderId="0" xfId="0" applyBorder="1" applyAlignment="1">
      <alignment horizontal="left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0" borderId="0" xfId="0" applyFill="1" applyBorder="1"/>
    <xf numFmtId="0" fontId="0" fillId="0" borderId="0" xfId="0" applyNumberFormat="1" applyBorder="1"/>
    <xf numFmtId="49" fontId="0" fillId="2" borderId="5" xfId="0" applyNumberFormat="1" applyFill="1" applyBorder="1" applyAlignment="1" applyProtection="1">
      <protection locked="0"/>
    </xf>
    <xf numFmtId="49" fontId="0" fillId="2" borderId="5" xfId="0" applyNumberFormat="1" applyFill="1" applyBorder="1" applyAlignment="1" applyProtection="1"/>
    <xf numFmtId="49" fontId="0" fillId="0" borderId="0" xfId="0" applyNumberFormat="1" applyAlignment="1">
      <alignment horizontal="left"/>
    </xf>
    <xf numFmtId="49" fontId="0" fillId="0" borderId="0" xfId="0" applyNumberFormat="1" applyBorder="1"/>
    <xf numFmtId="0" fontId="0" fillId="2" borderId="5" xfId="0" applyNumberFormat="1" applyFill="1" applyBorder="1" applyAlignment="1" applyProtection="1">
      <alignment horizontal="left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49" fontId="0" fillId="2" borderId="5" xfId="0" applyNumberFormat="1" applyFill="1" applyBorder="1" applyAlignment="1" applyProtection="1">
      <protection locked="0"/>
    </xf>
    <xf numFmtId="0" fontId="0" fillId="0" borderId="0" xfId="0" applyNumberFormat="1" applyBorder="1" applyProtection="1"/>
    <xf numFmtId="49" fontId="0" fillId="0" borderId="0" xfId="0" applyNumberFormat="1" applyFill="1" applyBorder="1" applyAlignment="1" applyProtection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49" fontId="0" fillId="0" borderId="0" xfId="0" applyNumberFormat="1" applyFill="1" applyBorder="1"/>
    <xf numFmtId="2" fontId="0" fillId="2" borderId="3" xfId="0" applyNumberFormat="1" applyFill="1" applyBorder="1" applyProtection="1">
      <protection locked="0" hidden="1"/>
    </xf>
    <xf numFmtId="165" fontId="0" fillId="0" borderId="3" xfId="0" applyNumberFormat="1" applyBorder="1" applyProtection="1">
      <protection locked="0" hidden="1"/>
    </xf>
    <xf numFmtId="0" fontId="0" fillId="0" borderId="0" xfId="0" applyBorder="1" applyProtection="1">
      <protection locked="0" hidden="1"/>
    </xf>
    <xf numFmtId="0" fontId="0" fillId="0" borderId="0" xfId="0" applyProtection="1">
      <protection locked="0" hidden="1"/>
    </xf>
    <xf numFmtId="166" fontId="0" fillId="0" borderId="3" xfId="0" applyNumberFormat="1" applyBorder="1" applyProtection="1">
      <protection hidden="1"/>
    </xf>
    <xf numFmtId="0" fontId="0" fillId="0" borderId="0" xfId="0" applyBorder="1" applyAlignment="1" applyProtection="1">
      <alignment horizontal="left"/>
    </xf>
    <xf numFmtId="2" fontId="0" fillId="0" borderId="0" xfId="0" applyNumberForma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 applyBorder="1" applyAlignment="1" applyProtection="1"/>
    <xf numFmtId="0" fontId="0" fillId="0" borderId="0" xfId="0" applyFill="1" applyBorder="1" applyProtection="1"/>
    <xf numFmtId="14" fontId="0" fillId="0" borderId="0" xfId="0" applyNumberFormat="1" applyFill="1" applyBorder="1" applyAlignment="1" applyProtection="1">
      <alignment horizontal="left"/>
    </xf>
    <xf numFmtId="14" fontId="0" fillId="0" borderId="0" xfId="0" applyNumberFormat="1" applyBorder="1" applyAlignment="1" applyProtection="1">
      <alignment horizontal="left"/>
    </xf>
    <xf numFmtId="49" fontId="0" fillId="0" borderId="0" xfId="0" applyNumberFormat="1" applyFill="1" applyBorder="1" applyAlignment="1" applyProtection="1">
      <protection locked="0" hidden="1"/>
    </xf>
    <xf numFmtId="0" fontId="3" fillId="0" borderId="0" xfId="0" applyFont="1" applyAlignment="1">
      <alignment horizontal="center"/>
    </xf>
    <xf numFmtId="0" fontId="0" fillId="0" borderId="0" xfId="0" applyAlignment="1"/>
    <xf numFmtId="2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0" xfId="0" applyNumberFormat="1" applyFill="1" applyBorder="1" applyProtection="1">
      <protection locked="0" hidden="1"/>
    </xf>
    <xf numFmtId="0" fontId="0" fillId="0" borderId="3" xfId="0" applyNumberFormat="1" applyBorder="1" applyAlignment="1" applyProtection="1">
      <alignment horizontal="center"/>
      <protection hidden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2" borderId="5" xfId="0" applyNumberFormat="1" applyFill="1" applyBorder="1" applyAlignment="1" applyProtection="1">
      <alignment horizontal="left"/>
      <protection locked="0"/>
    </xf>
    <xf numFmtId="14" fontId="0" fillId="2" borderId="4" xfId="0" applyNumberFormat="1" applyFill="1" applyBorder="1" applyAlignment="1" applyProtection="1">
      <alignment horizontal="left" vertical="center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49" fontId="0" fillId="2" borderId="5" xfId="0" applyNumberFormat="1" applyFill="1" applyBorder="1" applyAlignment="1" applyProtection="1">
      <protection locked="0"/>
    </xf>
    <xf numFmtId="10" fontId="0" fillId="2" borderId="5" xfId="0" applyNumberFormat="1" applyFill="1" applyBorder="1" applyAlignment="1" applyProtection="1">
      <alignment horizontal="left"/>
      <protection locked="0"/>
    </xf>
    <xf numFmtId="10" fontId="0" fillId="0" borderId="5" xfId="0" applyNumberFormat="1" applyBorder="1" applyAlignment="1" applyProtection="1">
      <protection locked="0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2" borderId="2" xfId="0" quotePrefix="1" applyNumberFormat="1" applyFill="1" applyBorder="1" applyAlignment="1" applyProtection="1">
      <alignment horizontal="left"/>
      <protection hidden="1"/>
    </xf>
    <xf numFmtId="14" fontId="0" fillId="2" borderId="2" xfId="0" applyNumberFormat="1" applyFill="1" applyBorder="1" applyAlignment="1" applyProtection="1">
      <alignment horizontal="left"/>
      <protection locked="0" hidden="1"/>
    </xf>
    <xf numFmtId="0" fontId="0" fillId="2" borderId="2" xfId="0" applyFill="1" applyBorder="1" applyAlignment="1" applyProtection="1">
      <protection locked="0" hidden="1"/>
    </xf>
    <xf numFmtId="14" fontId="0" fillId="2" borderId="5" xfId="0" applyNumberFormat="1" applyFill="1" applyBorder="1" applyAlignment="1" applyProtection="1">
      <alignment horizontal="left"/>
      <protection locked="0" hidden="1"/>
    </xf>
    <xf numFmtId="14" fontId="0" fillId="0" borderId="5" xfId="0" applyNumberFormat="1" applyBorder="1" applyAlignment="1" applyProtection="1">
      <alignment horizontal="left"/>
      <protection locked="0" hidden="1"/>
    </xf>
    <xf numFmtId="49" fontId="0" fillId="2" borderId="4" xfId="0" applyNumberFormat="1" applyFill="1" applyBorder="1" applyAlignment="1" applyProtection="1">
      <alignment horizontal="left"/>
      <protection hidden="1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protection locked="0" hidden="1"/>
    </xf>
    <xf numFmtId="49" fontId="0" fillId="2" borderId="1" xfId="0" applyNumberFormat="1" applyFill="1" applyBorder="1" applyAlignment="1" applyProtection="1">
      <protection locked="0"/>
    </xf>
    <xf numFmtId="10" fontId="0" fillId="2" borderId="5" xfId="0" applyNumberFormat="1" applyFill="1" applyBorder="1" applyAlignment="1"/>
    <xf numFmtId="49" fontId="0" fillId="0" borderId="5" xfId="0" applyNumberFormat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protection locked="0"/>
    </xf>
    <xf numFmtId="0" fontId="0" fillId="0" borderId="0" xfId="0" applyFont="1" applyAlignment="1" applyProtection="1">
      <protection locked="0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colors>
    <mruColors>
      <color rgb="FFFFFFCC"/>
      <color rgb="FFFFFF99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Calibration Error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As-Found</c:v>
          </c:tx>
          <c:xVal>
            <c:numRef>
              <c:f>Sheet1!$E$22:$E$32</c:f>
              <c:numCache>
                <c:formatCode>0.0</c:formatCode>
                <c:ptCount val="11"/>
                <c:pt idx="0">
                  <c:v>1.5624999999999944</c:v>
                </c:pt>
                <c:pt idx="1">
                  <c:v>51.875000000000007</c:v>
                </c:pt>
                <c:pt idx="2">
                  <c:v>102.34375000000001</c:v>
                </c:pt>
                <c:pt idx="3">
                  <c:v>152.96875</c:v>
                </c:pt>
                <c:pt idx="4">
                  <c:v>203.90625</c:v>
                </c:pt>
                <c:pt idx="5">
                  <c:v>254.6875</c:v>
                </c:pt>
                <c:pt idx="6">
                  <c:v>204.06249999999997</c:v>
                </c:pt>
                <c:pt idx="7">
                  <c:v>153.125</c:v>
                </c:pt>
                <c:pt idx="8">
                  <c:v>102.50000000000001</c:v>
                </c:pt>
                <c:pt idx="9">
                  <c:v>52.03125</c:v>
                </c:pt>
                <c:pt idx="10">
                  <c:v>1.5624999999999944</c:v>
                </c:pt>
              </c:numCache>
            </c:numRef>
          </c:xVal>
          <c:yVal>
            <c:numRef>
              <c:f>Sheet1!$G$22:$G$32</c:f>
              <c:numCache>
                <c:formatCode>0.0</c:formatCode>
                <c:ptCount val="11"/>
                <c:pt idx="0">
                  <c:v>0.62499999999999778</c:v>
                </c:pt>
                <c:pt idx="1">
                  <c:v>0.75000000000000289</c:v>
                </c:pt>
                <c:pt idx="2">
                  <c:v>0.93750000000000566</c:v>
                </c:pt>
                <c:pt idx="3">
                  <c:v>1.1875</c:v>
                </c:pt>
                <c:pt idx="4">
                  <c:v>1.5625</c:v>
                </c:pt>
                <c:pt idx="5">
                  <c:v>1.875</c:v>
                </c:pt>
                <c:pt idx="6">
                  <c:v>1.6249999999999887</c:v>
                </c:pt>
                <c:pt idx="7">
                  <c:v>1.25</c:v>
                </c:pt>
                <c:pt idx="8">
                  <c:v>1.0000000000000058</c:v>
                </c:pt>
                <c:pt idx="9">
                  <c:v>0.8125</c:v>
                </c:pt>
                <c:pt idx="10">
                  <c:v>0.62499999999999778</c:v>
                </c:pt>
              </c:numCache>
            </c:numRef>
          </c:yVal>
          <c:smooth val="0"/>
        </c:ser>
        <c:ser>
          <c:idx val="1"/>
          <c:order val="1"/>
          <c:tx>
            <c:v>As-Left</c:v>
          </c:tx>
          <c:xVal>
            <c:numRef>
              <c:f>Sheet1!$E$38:$E$48</c:f>
              <c:numCache>
                <c:formatCode>0.0</c:formatCode>
                <c:ptCount val="11"/>
                <c:pt idx="0">
                  <c:v>0</c:v>
                </c:pt>
                <c:pt idx="1">
                  <c:v>49.843750000000007</c:v>
                </c:pt>
                <c:pt idx="2">
                  <c:v>100</c:v>
                </c:pt>
                <c:pt idx="3">
                  <c:v>149.84375</c:v>
                </c:pt>
                <c:pt idx="4">
                  <c:v>200</c:v>
                </c:pt>
                <c:pt idx="5">
                  <c:v>249.84374999999997</c:v>
                </c:pt>
                <c:pt idx="6">
                  <c:v>200.15624999999997</c:v>
                </c:pt>
                <c:pt idx="7">
                  <c:v>150</c:v>
                </c:pt>
                <c:pt idx="8">
                  <c:v>100.15625</c:v>
                </c:pt>
                <c:pt idx="9">
                  <c:v>50</c:v>
                </c:pt>
                <c:pt idx="10">
                  <c:v>0.15624999999999667</c:v>
                </c:pt>
              </c:numCache>
            </c:numRef>
          </c:xVal>
          <c:yVal>
            <c:numRef>
              <c:f>Sheet1!$G$38:$G$48</c:f>
              <c:numCache>
                <c:formatCode>0.0</c:formatCode>
                <c:ptCount val="11"/>
                <c:pt idx="0">
                  <c:v>0</c:v>
                </c:pt>
                <c:pt idx="1">
                  <c:v>-6.2499999999997162E-2</c:v>
                </c:pt>
                <c:pt idx="2">
                  <c:v>0</c:v>
                </c:pt>
                <c:pt idx="3">
                  <c:v>-6.25E-2</c:v>
                </c:pt>
                <c:pt idx="4">
                  <c:v>0</c:v>
                </c:pt>
                <c:pt idx="5">
                  <c:v>-6.2500000000011366E-2</c:v>
                </c:pt>
                <c:pt idx="6">
                  <c:v>6.2499999999988627E-2</c:v>
                </c:pt>
                <c:pt idx="7">
                  <c:v>0</c:v>
                </c:pt>
                <c:pt idx="8">
                  <c:v>6.25E-2</c:v>
                </c:pt>
                <c:pt idx="9">
                  <c:v>0</c:v>
                </c:pt>
                <c:pt idx="10">
                  <c:v>6.2499999999998668E-2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189248"/>
        <c:axId val="11201152"/>
      </c:scatterChart>
      <c:valAx>
        <c:axId val="11189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Instrument Value</a:t>
                </a:r>
              </a:p>
            </c:rich>
          </c:tx>
          <c:layout/>
          <c:overlay val="0"/>
        </c:title>
        <c:numFmt formatCode="0.0" sourceLinked="1"/>
        <c:majorTickMark val="none"/>
        <c:minorTickMark val="none"/>
        <c:tickLblPos val="nextTo"/>
        <c:crossAx val="11201152"/>
        <c:crosses val="autoZero"/>
        <c:crossBetween val="midCat"/>
      </c:valAx>
      <c:valAx>
        <c:axId val="112011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% of Span Error</a:t>
                </a:r>
              </a:p>
            </c:rich>
          </c:tx>
          <c:layout/>
          <c:overlay val="0"/>
        </c:title>
        <c:numFmt formatCode="0.0" sourceLinked="1"/>
        <c:majorTickMark val="none"/>
        <c:minorTickMark val="none"/>
        <c:tickLblPos val="nextTo"/>
        <c:crossAx val="1118924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 horizontalDpi="-2" verticalDpi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9526</xdr:rowOff>
    </xdr:from>
    <xdr:to>
      <xdr:col>6</xdr:col>
      <xdr:colOff>895350</xdr:colOff>
      <xdr:row>67</xdr:row>
      <xdr:rowOff>171451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841445</xdr:colOff>
      <xdr:row>28</xdr:row>
      <xdr:rowOff>105728</xdr:rowOff>
    </xdr:from>
    <xdr:ext cx="3591369" cy="1683982"/>
    <xdr:sp macro="" textlink="">
      <xdr:nvSpPr>
        <xdr:cNvPr id="2" name="Rectangle 1"/>
        <xdr:cNvSpPr>
          <a:spLocks noChangeAspect="1"/>
        </xdr:cNvSpPr>
      </xdr:nvSpPr>
      <xdr:spPr>
        <a:xfrm rot="19126349">
          <a:off x="1755845" y="5325428"/>
          <a:ext cx="3591369" cy="1683982"/>
        </a:xfrm>
        <a:prstGeom prst="rect">
          <a:avLst/>
        </a:prstGeom>
        <a:noFill/>
        <a:ln>
          <a:noFill/>
        </a:ln>
        <a:effectLst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9600" b="0" cap="none" spc="0">
              <a:ln w="18415" cmpd="sng">
                <a:noFill/>
                <a:prstDash val="solid"/>
              </a:ln>
              <a:solidFill>
                <a:schemeClr val="tx1">
                  <a:alpha val="20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</a:rPr>
            <a:t>DEMO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abSelected="1" view="pageLayout" zoomScaleNormal="100" workbookViewId="0">
      <selection activeCell="B6" sqref="B6:C6"/>
    </sheetView>
  </sheetViews>
  <sheetFormatPr defaultColWidth="8.625" defaultRowHeight="14.25" x14ac:dyDescent="0.2"/>
  <cols>
    <col min="1" max="7" width="11.5" customWidth="1"/>
    <col min="8" max="8" width="1.75" customWidth="1"/>
  </cols>
  <sheetData>
    <row r="1" spans="1:8" ht="21" x14ac:dyDescent="0.35">
      <c r="A1" s="17" t="s">
        <v>55</v>
      </c>
      <c r="F1" s="63" t="s">
        <v>56</v>
      </c>
      <c r="G1" s="64"/>
    </row>
    <row r="2" spans="1:8" x14ac:dyDescent="0.2">
      <c r="F2" s="64"/>
      <c r="G2" s="64"/>
    </row>
    <row r="3" spans="1:8" x14ac:dyDescent="0.2">
      <c r="F3" s="64"/>
      <c r="G3" s="64"/>
    </row>
    <row r="4" spans="1:8" ht="15" x14ac:dyDescent="0.25">
      <c r="F4" s="19"/>
      <c r="G4" s="18"/>
    </row>
    <row r="5" spans="1:8" ht="23.25" x14ac:dyDescent="0.35">
      <c r="A5" s="48" t="s">
        <v>51</v>
      </c>
      <c r="B5" s="49"/>
      <c r="C5" s="49"/>
      <c r="D5" s="49"/>
      <c r="E5" s="49"/>
      <c r="F5" s="49"/>
      <c r="G5" s="49"/>
    </row>
    <row r="6" spans="1:8" ht="14.25" customHeight="1" x14ac:dyDescent="0.35">
      <c r="A6" s="40" t="s">
        <v>54</v>
      </c>
      <c r="B6" s="62" t="s">
        <v>28</v>
      </c>
      <c r="C6" s="62"/>
      <c r="D6" s="41"/>
      <c r="E6" s="41" t="s">
        <v>12</v>
      </c>
      <c r="F6" s="43">
        <f ca="1">TODAY()</f>
        <v>41418</v>
      </c>
      <c r="G6" s="43"/>
      <c r="H6" s="34"/>
    </row>
    <row r="7" spans="1:8" x14ac:dyDescent="0.2">
      <c r="A7" s="4" t="s">
        <v>15</v>
      </c>
      <c r="B7" s="44" t="s">
        <v>48</v>
      </c>
      <c r="C7" s="44"/>
      <c r="D7" s="35"/>
      <c r="E7" s="1" t="s">
        <v>19</v>
      </c>
      <c r="F7" s="42" t="s">
        <v>39</v>
      </c>
      <c r="G7" s="42"/>
    </row>
    <row r="8" spans="1:8" x14ac:dyDescent="0.2">
      <c r="A8" s="4" t="s">
        <v>11</v>
      </c>
      <c r="B8" s="44" t="s">
        <v>29</v>
      </c>
      <c r="C8" s="44"/>
      <c r="D8" s="35"/>
      <c r="E8" s="1" t="s">
        <v>20</v>
      </c>
      <c r="F8" s="44" t="s">
        <v>31</v>
      </c>
      <c r="G8" s="44"/>
    </row>
    <row r="9" spans="1:8" x14ac:dyDescent="0.2">
      <c r="A9" s="4" t="s">
        <v>16</v>
      </c>
      <c r="B9" s="44" t="s">
        <v>49</v>
      </c>
      <c r="C9" s="44"/>
      <c r="D9" s="35"/>
      <c r="E9" s="1" t="s">
        <v>21</v>
      </c>
      <c r="F9" s="44">
        <v>176608</v>
      </c>
      <c r="G9" s="44"/>
    </row>
    <row r="10" spans="1:8" x14ac:dyDescent="0.2">
      <c r="A10" s="4" t="s">
        <v>25</v>
      </c>
      <c r="B10" s="44" t="s">
        <v>30</v>
      </c>
      <c r="C10" s="44"/>
      <c r="D10" s="35"/>
      <c r="E10" s="1" t="s">
        <v>23</v>
      </c>
      <c r="F10" s="45"/>
      <c r="G10" s="45"/>
    </row>
    <row r="11" spans="1:8" x14ac:dyDescent="0.2">
      <c r="A11" s="4" t="s">
        <v>17</v>
      </c>
      <c r="B11" s="44" t="s">
        <v>50</v>
      </c>
      <c r="C11" s="44"/>
      <c r="D11" s="35"/>
      <c r="E11" s="1" t="s">
        <v>22</v>
      </c>
      <c r="F11" s="45" t="s">
        <v>32</v>
      </c>
      <c r="G11" s="45"/>
    </row>
    <row r="12" spans="1:8" x14ac:dyDescent="0.2">
      <c r="A12" s="4" t="s">
        <v>45</v>
      </c>
      <c r="B12" s="8" t="s">
        <v>59</v>
      </c>
      <c r="C12" s="14" t="s">
        <v>58</v>
      </c>
      <c r="D12" s="35"/>
      <c r="E12" s="1" t="s">
        <v>24</v>
      </c>
      <c r="F12" s="45" t="s">
        <v>33</v>
      </c>
      <c r="G12" s="45"/>
    </row>
    <row r="13" spans="1:8" x14ac:dyDescent="0.2">
      <c r="A13" s="4" t="s">
        <v>46</v>
      </c>
      <c r="B13" s="5">
        <v>0</v>
      </c>
      <c r="C13" s="5"/>
      <c r="D13" s="35"/>
      <c r="E13" s="20" t="s">
        <v>57</v>
      </c>
      <c r="F13" s="60"/>
      <c r="G13" s="60"/>
    </row>
    <row r="14" spans="1:8" x14ac:dyDescent="0.2">
      <c r="A14" s="4" t="s">
        <v>47</v>
      </c>
      <c r="B14" s="42">
        <v>250</v>
      </c>
      <c r="C14" s="42"/>
      <c r="D14" s="35"/>
      <c r="E14" s="1" t="s">
        <v>18</v>
      </c>
      <c r="F14" s="46">
        <v>0.01</v>
      </c>
      <c r="G14" s="47"/>
    </row>
    <row r="15" spans="1:8" x14ac:dyDescent="0.2">
      <c r="A15" s="4" t="s">
        <v>52</v>
      </c>
      <c r="B15" s="13" t="s">
        <v>53</v>
      </c>
      <c r="C15" s="13" t="s">
        <v>5</v>
      </c>
      <c r="D15" s="35"/>
      <c r="E15" s="4" t="s">
        <v>34</v>
      </c>
      <c r="F15" s="44" t="s">
        <v>37</v>
      </c>
      <c r="G15" s="61"/>
    </row>
    <row r="16" spans="1:8" x14ac:dyDescent="0.2">
      <c r="A16" s="4" t="s">
        <v>43</v>
      </c>
      <c r="B16" s="42">
        <v>4</v>
      </c>
      <c r="C16" s="42"/>
      <c r="D16" s="35"/>
      <c r="E16" s="1" t="s">
        <v>41</v>
      </c>
      <c r="F16" s="12">
        <v>12</v>
      </c>
      <c r="G16" s="9" t="s">
        <v>42</v>
      </c>
    </row>
    <row r="17" spans="1:8" x14ac:dyDescent="0.2">
      <c r="A17" s="4" t="s">
        <v>44</v>
      </c>
      <c r="B17" s="42">
        <v>20</v>
      </c>
      <c r="C17" s="42"/>
      <c r="D17" s="35"/>
      <c r="E17" s="6" t="s">
        <v>40</v>
      </c>
      <c r="F17" s="53">
        <f ca="1">EDATE(F6,F16)</f>
        <v>41783</v>
      </c>
      <c r="G17" s="54"/>
    </row>
    <row r="18" spans="1:8" x14ac:dyDescent="0.2">
      <c r="A18" s="26"/>
      <c r="B18" s="27"/>
      <c r="C18" s="28"/>
      <c r="D18" s="29"/>
      <c r="E18" s="30"/>
      <c r="F18" s="31"/>
      <c r="G18" s="32"/>
    </row>
    <row r="19" spans="1:8" x14ac:dyDescent="0.2">
      <c r="A19" s="57" t="s">
        <v>13</v>
      </c>
      <c r="B19" s="57"/>
      <c r="C19" s="57"/>
      <c r="D19" s="57"/>
      <c r="E19" s="57"/>
      <c r="F19" s="57"/>
      <c r="G19" s="57"/>
    </row>
    <row r="20" spans="1:8" x14ac:dyDescent="0.2">
      <c r="A20" s="39" t="s">
        <v>0</v>
      </c>
      <c r="B20" s="39" t="s">
        <v>1</v>
      </c>
      <c r="C20" s="39" t="s">
        <v>2</v>
      </c>
      <c r="D20" s="39" t="s">
        <v>3</v>
      </c>
      <c r="E20" s="39" t="s">
        <v>1</v>
      </c>
      <c r="F20" s="39" t="s">
        <v>26</v>
      </c>
      <c r="G20" s="39" t="s">
        <v>4</v>
      </c>
    </row>
    <row r="21" spans="1:8" x14ac:dyDescent="0.2">
      <c r="A21" s="39" t="str">
        <f>C12</f>
        <v>"H2O</v>
      </c>
      <c r="B21" s="39" t="str">
        <f>C15</f>
        <v>mA</v>
      </c>
      <c r="C21" s="39" t="str">
        <f>C15</f>
        <v>mA</v>
      </c>
      <c r="D21" s="39" t="str">
        <f>C15</f>
        <v>mA</v>
      </c>
      <c r="E21" s="39" t="str">
        <f>C12</f>
        <v>"H2O</v>
      </c>
      <c r="F21" s="39" t="str">
        <f>C12</f>
        <v>"H2O</v>
      </c>
      <c r="G21" s="39" t="s">
        <v>27</v>
      </c>
    </row>
    <row r="22" spans="1:8" x14ac:dyDescent="0.2">
      <c r="A22" s="21">
        <f>0*(B14-B13)+B13</f>
        <v>0</v>
      </c>
      <c r="B22" s="36">
        <v>4.0999999999999996</v>
      </c>
      <c r="C22" s="25">
        <f>(((A22-B13)/(B14-B13))*(B17-B16))-(F14*(B17-B16))+B16</f>
        <v>3.84</v>
      </c>
      <c r="D22" s="25">
        <f>(((A22-B13)/(B14-B13))*(B17-B16))+(F14*(B17-B16))+B16</f>
        <v>4.16</v>
      </c>
      <c r="E22" s="22">
        <f>((B22-B16)/(B17-B16))*(B14-B13)+B13</f>
        <v>1.5624999999999944</v>
      </c>
      <c r="F22" s="22">
        <f t="shared" ref="F22:F28" si="0">E22-A22</f>
        <v>1.5624999999999944</v>
      </c>
      <c r="G22" s="22">
        <f>F22/(B14-B13)*100</f>
        <v>0.62499999999999778</v>
      </c>
      <c r="H22" s="24" t="str">
        <f>IF(OR(F22&gt;(B14-B13)*F14,F22&lt;(B14-B13)*(-F14)),"F","")</f>
        <v/>
      </c>
    </row>
    <row r="23" spans="1:8" x14ac:dyDescent="0.2">
      <c r="A23" s="21">
        <f>0.2*(B14-B13)+B13</f>
        <v>50</v>
      </c>
      <c r="B23" s="36">
        <v>7.32</v>
      </c>
      <c r="C23" s="25">
        <f>(((A23-B13)/(B14-B13))*(B17-B16))-(F14*(B17-B16))+B16</f>
        <v>7.04</v>
      </c>
      <c r="D23" s="25">
        <f>(((A23-B13)/(B14-B13))*(B17-B16))+(F14*(B17-B16))+B16</f>
        <v>7.36</v>
      </c>
      <c r="E23" s="22">
        <f>((B23-B16)/(B17-B16))*(B14-B13)+B13</f>
        <v>51.875000000000007</v>
      </c>
      <c r="F23" s="22">
        <f t="shared" si="0"/>
        <v>1.8750000000000071</v>
      </c>
      <c r="G23" s="22">
        <f>F23/(B14-B13)*100</f>
        <v>0.75000000000000289</v>
      </c>
      <c r="H23" s="24" t="str">
        <f>IF(OR(F23&gt;(B14-B13)*F14,F23&lt;(B14-B13)*(-F14)),"F","")</f>
        <v/>
      </c>
    </row>
    <row r="24" spans="1:8" x14ac:dyDescent="0.2">
      <c r="A24" s="21">
        <f>0.4*(B14-B13)+B13</f>
        <v>100</v>
      </c>
      <c r="B24" s="36">
        <v>10.55</v>
      </c>
      <c r="C24" s="25">
        <f>(((A24-B13)/(B14-B13))*(B17-B16))-(F14*(B17-B16))+B16</f>
        <v>10.24</v>
      </c>
      <c r="D24" s="25">
        <f>(((A24-B13)/(B14-B13))*(B17-B16))+(F14*(B17-B16))+B16</f>
        <v>10.56</v>
      </c>
      <c r="E24" s="22">
        <f>((B24-B16)/(B17-B16))*(B14-B13)+B13</f>
        <v>102.34375000000001</v>
      </c>
      <c r="F24" s="22">
        <f t="shared" si="0"/>
        <v>2.3437500000000142</v>
      </c>
      <c r="G24" s="22">
        <f>F24/(B14-B13)*100</f>
        <v>0.93750000000000566</v>
      </c>
      <c r="H24" s="24" t="str">
        <f>IF(OR(F24&gt;(B14-B13)*F14,F24&lt;(B14-B13)*(-F14)),"F","")</f>
        <v/>
      </c>
    </row>
    <row r="25" spans="1:8" x14ac:dyDescent="0.2">
      <c r="A25" s="21">
        <f>0.6*(B14-B13)+B13</f>
        <v>150</v>
      </c>
      <c r="B25" s="36">
        <v>13.79</v>
      </c>
      <c r="C25" s="25">
        <f>(((A25-B13)/(B14-B13))*(B17-B16))-(F14*(B17-B16))+B16</f>
        <v>13.44</v>
      </c>
      <c r="D25" s="25">
        <f>(((A25-B13)/(B14-B13))*(B17-B16))+(F14*(B17-B16))+B16</f>
        <v>13.76</v>
      </c>
      <c r="E25" s="22">
        <f>((B25-B16)/(B17-B16))*(B14-B13)+B13</f>
        <v>152.96875</v>
      </c>
      <c r="F25" s="22">
        <f t="shared" si="0"/>
        <v>2.96875</v>
      </c>
      <c r="G25" s="22">
        <f>F25/(B14-B13)*100</f>
        <v>1.1875</v>
      </c>
      <c r="H25" s="24" t="str">
        <f>IF(OR(F25&gt;(B14-B13)*F14,F25&lt;(B14-B13)*(-F14)),"F","")</f>
        <v>F</v>
      </c>
    </row>
    <row r="26" spans="1:8" x14ac:dyDescent="0.2">
      <c r="A26" s="21">
        <f>0.8*(B14-B13)+B13</f>
        <v>200</v>
      </c>
      <c r="B26" s="36">
        <v>17.05</v>
      </c>
      <c r="C26" s="25">
        <f>(((A26-B13)/(B14-B13))*(B17-B16))-(F14*(B17-B16))+B16</f>
        <v>16.64</v>
      </c>
      <c r="D26" s="25">
        <f>(((A26-B13)/(B14-B13))*(B17-B16))+(F14*(B17-B16))+B16</f>
        <v>16.96</v>
      </c>
      <c r="E26" s="22">
        <f>((B26-B16)/(B17-B16))*(B14-B13)+B13</f>
        <v>203.90625</v>
      </c>
      <c r="F26" s="22">
        <f t="shared" si="0"/>
        <v>3.90625</v>
      </c>
      <c r="G26" s="22">
        <f>F26/(B14-B13)*100</f>
        <v>1.5625</v>
      </c>
      <c r="H26" s="24" t="str">
        <f>IF(OR(F26&gt;(B14-B13)*F14,F26&lt;(B14-B13)*(-F14)),"F","")</f>
        <v>F</v>
      </c>
    </row>
    <row r="27" spans="1:8" x14ac:dyDescent="0.2">
      <c r="A27" s="21">
        <f>1*(B14-B13)+B13</f>
        <v>250</v>
      </c>
      <c r="B27" s="36">
        <v>20.3</v>
      </c>
      <c r="C27" s="25">
        <f>(((A27-B13)/(B14-B13))*(B17-B16))-(F14*(B17-B16))+B16</f>
        <v>19.84</v>
      </c>
      <c r="D27" s="25">
        <f>(((A27-B13)/(B14-B13))*(B17-B16))+(F14*(B17-B16))+B16</f>
        <v>20.16</v>
      </c>
      <c r="E27" s="22">
        <f>((B27-B16)/(B17-B16))*(B14-B13)+B13</f>
        <v>254.6875</v>
      </c>
      <c r="F27" s="22">
        <f t="shared" si="0"/>
        <v>4.6875</v>
      </c>
      <c r="G27" s="22">
        <f>F27/(B14-B13)*100</f>
        <v>1.875</v>
      </c>
      <c r="H27" s="24" t="str">
        <f>IF(OR(F27&gt;(B14-B13)*F14,F27&lt;(B14-B13)*(-F14)),"F","")</f>
        <v>F</v>
      </c>
    </row>
    <row r="28" spans="1:8" x14ac:dyDescent="0.2">
      <c r="A28" s="21">
        <f>0.8*(B14-B13)+B13</f>
        <v>200</v>
      </c>
      <c r="B28" s="36">
        <v>17.059999999999999</v>
      </c>
      <c r="C28" s="25">
        <f>(((A28-B13)/(B14-B13))*(B17-B16))-(F14*(B17-B16))+B16</f>
        <v>16.64</v>
      </c>
      <c r="D28" s="25">
        <f>(((A28-B13)/(B14-B13))*(B17-B16))+(F14*(B17-B16))+B16</f>
        <v>16.96</v>
      </c>
      <c r="E28" s="22">
        <f>((B28-B16)/(B17-B16))*(B14-B13)+B13</f>
        <v>204.06249999999997</v>
      </c>
      <c r="F28" s="22">
        <f t="shared" si="0"/>
        <v>4.0624999999999716</v>
      </c>
      <c r="G28" s="22">
        <f>F28/(B14-B13)*100</f>
        <v>1.6249999999999887</v>
      </c>
      <c r="H28" s="24" t="str">
        <f>IF(OR(F28&gt;(B14-B13)*F14,F28&lt;(B14-B13)*(-F14)),"F","")</f>
        <v>F</v>
      </c>
    </row>
    <row r="29" spans="1:8" x14ac:dyDescent="0.2">
      <c r="A29" s="21">
        <f>0.6*(B14-B13)+B13</f>
        <v>150</v>
      </c>
      <c r="B29" s="36">
        <v>13.8</v>
      </c>
      <c r="C29" s="25">
        <f>(((A29-B13)/(B14-B13))*(B17-B16))-(F14*(B17-B16))+B16</f>
        <v>13.44</v>
      </c>
      <c r="D29" s="25">
        <f>(((A29-B13)/(B14-B13))*(B17-B16))+(F14*(B17-B16))+B16</f>
        <v>13.76</v>
      </c>
      <c r="E29" s="22">
        <f>((B29-B16)/(B17-B16))*(B14-B13)+B13</f>
        <v>153.125</v>
      </c>
      <c r="F29" s="22">
        <f>E29-A29</f>
        <v>3.125</v>
      </c>
      <c r="G29" s="22">
        <f>F29/(B14-B13)*100</f>
        <v>1.25</v>
      </c>
      <c r="H29" s="24" t="str">
        <f>IF(OR(F29&gt;(B14-B13)*F14,F29&lt;(B14-B13)*(-F14)),"F","")</f>
        <v>F</v>
      </c>
    </row>
    <row r="30" spans="1:8" x14ac:dyDescent="0.2">
      <c r="A30" s="21">
        <f>0.4*(B14-B13)+B13</f>
        <v>100</v>
      </c>
      <c r="B30" s="36">
        <v>10.56</v>
      </c>
      <c r="C30" s="25">
        <f>(((A30-B13)/(B14-B13))*(B17-B16))-(F14*(B17-B16))+B16</f>
        <v>10.24</v>
      </c>
      <c r="D30" s="25">
        <f>(((A30-B13)/(B14-B13))*(B17-B16))+(F14*(B17-B16))+B16</f>
        <v>10.56</v>
      </c>
      <c r="E30" s="22">
        <f>((B30-B16)/(B17-B16))*(B14-B13)+B13</f>
        <v>102.50000000000001</v>
      </c>
      <c r="F30" s="22">
        <f>E30-A30</f>
        <v>2.5000000000000142</v>
      </c>
      <c r="G30" s="22">
        <f>F30/(B14-B13)*100</f>
        <v>1.0000000000000058</v>
      </c>
      <c r="H30" s="24" t="str">
        <f>IF(OR(F30&gt;(B14-B13)*F14,F30&lt;(B14-B13)*(-F14)),"F","")</f>
        <v>F</v>
      </c>
    </row>
    <row r="31" spans="1:8" x14ac:dyDescent="0.2">
      <c r="A31" s="21">
        <f>0.2*(B14-B13)+B13</f>
        <v>50</v>
      </c>
      <c r="B31" s="36">
        <v>7.33</v>
      </c>
      <c r="C31" s="25">
        <f>(((A31-B13)/(B14-B13))*(B17-B16))-(F14*(B17-B16))+B16</f>
        <v>7.04</v>
      </c>
      <c r="D31" s="25">
        <f>(((A31-B13)/(B14-B13))*(B17-B16))+(F14*(B17-B16))+B16</f>
        <v>7.36</v>
      </c>
      <c r="E31" s="22">
        <f>((B31-B16)/(B17-B16))*(B14-B13)+B13</f>
        <v>52.03125</v>
      </c>
      <c r="F31" s="22">
        <f>E31-A31</f>
        <v>2.03125</v>
      </c>
      <c r="G31" s="22">
        <f>F31/(B14-B13)*100</f>
        <v>0.8125</v>
      </c>
      <c r="H31" s="24" t="str">
        <f>IF(OR(F31&gt;(B14-B13)*F14,F31&lt;(B14-B13)*(-F14)),"F","")</f>
        <v/>
      </c>
    </row>
    <row r="32" spans="1:8" x14ac:dyDescent="0.2">
      <c r="A32" s="21">
        <f>0*(B14-B13)+B13</f>
        <v>0</v>
      </c>
      <c r="B32" s="37">
        <v>4.0999999999999996</v>
      </c>
      <c r="C32" s="25">
        <f>(((A32-B13)/(B14-B13))*(B17-B16))-(F14*(B17-B16))+B16</f>
        <v>3.84</v>
      </c>
      <c r="D32" s="25">
        <f>(((A32-B13)/(B14-B13))*(B17-B16))+(F14*(B17-B16))+B16</f>
        <v>4.16</v>
      </c>
      <c r="E32" s="22">
        <f>((B32-B16)/(B17-B16))*(B14-B13)+B13</f>
        <v>1.5624999999999944</v>
      </c>
      <c r="F32" s="22">
        <f>E32-A32</f>
        <v>1.5624999999999944</v>
      </c>
      <c r="G32" s="22">
        <f>F32/(B14-B13)*100</f>
        <v>0.62499999999999778</v>
      </c>
      <c r="H32" s="24" t="str">
        <f>IF(OR(F32&gt;(B14-B13)*F14,F32&lt;(B14-B13)*(-F14)),"F","")</f>
        <v/>
      </c>
    </row>
    <row r="33" spans="1:12" x14ac:dyDescent="0.2">
      <c r="A33" s="24" t="str">
        <f>IF(COUNTIF(H25:H35,"F")&gt;0,"F in right margin indicates Failed Cal (Out of Tol.)","")</f>
        <v>F in right margin indicates Failed Cal (Out of Tol.)</v>
      </c>
      <c r="B33" s="24"/>
      <c r="C33" s="24"/>
      <c r="D33" s="24"/>
      <c r="E33" s="24"/>
      <c r="F33" s="24"/>
      <c r="G33" s="24"/>
      <c r="H33" s="24"/>
    </row>
    <row r="34" spans="1:12" x14ac:dyDescent="0.2">
      <c r="A34" s="24"/>
      <c r="B34" s="24"/>
      <c r="C34" s="24"/>
      <c r="D34" s="24"/>
      <c r="E34" s="24"/>
      <c r="F34" s="24"/>
      <c r="G34" s="24"/>
      <c r="H34" s="24"/>
    </row>
    <row r="35" spans="1:12" x14ac:dyDescent="0.2">
      <c r="A35" s="57" t="s">
        <v>14</v>
      </c>
      <c r="B35" s="57"/>
      <c r="C35" s="57"/>
      <c r="D35" s="57"/>
      <c r="E35" s="57"/>
      <c r="F35" s="57"/>
      <c r="G35" s="57"/>
      <c r="H35" s="24"/>
    </row>
    <row r="36" spans="1:12" x14ac:dyDescent="0.2">
      <c r="A36" s="39" t="s">
        <v>0</v>
      </c>
      <c r="B36" s="39" t="s">
        <v>1</v>
      </c>
      <c r="C36" s="39" t="s">
        <v>2</v>
      </c>
      <c r="D36" s="39" t="s">
        <v>6</v>
      </c>
      <c r="E36" s="39" t="s">
        <v>1</v>
      </c>
      <c r="F36" s="39" t="s">
        <v>26</v>
      </c>
      <c r="G36" s="39" t="s">
        <v>4</v>
      </c>
    </row>
    <row r="37" spans="1:12" x14ac:dyDescent="0.2">
      <c r="A37" s="39" t="str">
        <f>C12</f>
        <v>"H2O</v>
      </c>
      <c r="B37" s="39" t="str">
        <f>C15</f>
        <v>mA</v>
      </c>
      <c r="C37" s="39" t="str">
        <f>C15</f>
        <v>mA</v>
      </c>
      <c r="D37" s="39" t="str">
        <f>C15</f>
        <v>mA</v>
      </c>
      <c r="E37" s="39" t="str">
        <f>C12</f>
        <v>"H2O</v>
      </c>
      <c r="F37" s="39" t="str">
        <f>C12</f>
        <v>"H2O</v>
      </c>
      <c r="G37" s="39" t="s">
        <v>27</v>
      </c>
      <c r="H37" s="24"/>
    </row>
    <row r="38" spans="1:12" x14ac:dyDescent="0.2">
      <c r="A38" s="21">
        <f>0*(B14-B13)+B13</f>
        <v>0</v>
      </c>
      <c r="B38" s="36">
        <v>4</v>
      </c>
      <c r="C38" s="25">
        <f>(((A38-B13)/(B14-B13))*(B17-B16))-(F14*(B17-B16))+B16</f>
        <v>3.84</v>
      </c>
      <c r="D38" s="25">
        <f>(((A38-B12)/(B13-B12))*(B16-B15))+(F13*(B16-B15))+B15</f>
        <v>4</v>
      </c>
      <c r="E38" s="22">
        <f>((B38-B16)/(B17-B16))*(B14-B13)+B13</f>
        <v>0</v>
      </c>
      <c r="F38" s="22">
        <f t="shared" ref="F38:F46" si="1">E38-A38</f>
        <v>0</v>
      </c>
      <c r="G38" s="22">
        <f>F38/(B13-B12)*100</f>
        <v>0</v>
      </c>
      <c r="H38" s="24" t="str">
        <f>IF(OR(F38&gt;(B14-B13)*F14,F38&lt;(B14-B13)*(-F14)),"F","")</f>
        <v/>
      </c>
    </row>
    <row r="39" spans="1:12" x14ac:dyDescent="0.2">
      <c r="A39" s="21">
        <f>0.2*(B14-B13)+B13</f>
        <v>50</v>
      </c>
      <c r="B39" s="36">
        <v>7.19</v>
      </c>
      <c r="C39" s="25">
        <f>(((A39-B13)/(B14-B13))*(B17-B16))-(F14*(B17-B16))+B16</f>
        <v>7.04</v>
      </c>
      <c r="D39" s="25">
        <f>(((A39-B13)/(B14-B13))*(B17-B16))+(F14*(B17-B16))+B16</f>
        <v>7.36</v>
      </c>
      <c r="E39" s="22">
        <f>((B39-B16)/(B17-B16))*(B14-B13)+B13</f>
        <v>49.843750000000007</v>
      </c>
      <c r="F39" s="22">
        <f t="shared" si="1"/>
        <v>-0.15624999999999289</v>
      </c>
      <c r="G39" s="22">
        <f>F39/(B14-B13)*100</f>
        <v>-6.2499999999997162E-2</v>
      </c>
      <c r="H39" s="24" t="str">
        <f>IF(OR(F39&gt;(B14-B13)*F14,F39&lt;(B14-B13)*(-F14)),"F","")</f>
        <v/>
      </c>
    </row>
    <row r="40" spans="1:12" x14ac:dyDescent="0.2">
      <c r="A40" s="21">
        <f>0.4*(B14-B13)+B13</f>
        <v>100</v>
      </c>
      <c r="B40" s="36">
        <v>10.4</v>
      </c>
      <c r="C40" s="25">
        <f>(((A40-B13)/(B14-B13))*(B17-B16))-(F14*(B17-B16))+B16</f>
        <v>10.24</v>
      </c>
      <c r="D40" s="25">
        <f>(((A40-B13)/(B14-B13))*(B17-B16))+(F14*(B17-B16))+B16</f>
        <v>10.56</v>
      </c>
      <c r="E40" s="22">
        <f>((B40-B16)/(B17-B16))*(B14-B13)+B13</f>
        <v>100</v>
      </c>
      <c r="F40" s="22">
        <f t="shared" si="1"/>
        <v>0</v>
      </c>
      <c r="G40" s="22">
        <f>F40/(B14-B13)*100</f>
        <v>0</v>
      </c>
      <c r="H40" s="24" t="str">
        <f>IF(OR(F40&gt;(B14-B13)*F14,F40&lt;(B14-B13)*(-F14)),"F","")</f>
        <v/>
      </c>
    </row>
    <row r="41" spans="1:12" x14ac:dyDescent="0.2">
      <c r="A41" s="21">
        <f>0.6*(B14-B13)+B13</f>
        <v>150</v>
      </c>
      <c r="B41" s="36">
        <v>13.59</v>
      </c>
      <c r="C41" s="25">
        <f>(((A41-B13)/(B14-B13))*(B17-B16))-(F14*(B17-B16))+B16</f>
        <v>13.44</v>
      </c>
      <c r="D41" s="25">
        <f>(((A41-B13)/(B14-B13))*(B17-B16))+(F14*(B17-B16))+B16</f>
        <v>13.76</v>
      </c>
      <c r="E41" s="22">
        <f>((B41-B16)/(B17-B16))*(B14-B13)+B13</f>
        <v>149.84375</v>
      </c>
      <c r="F41" s="22">
        <f t="shared" si="1"/>
        <v>-0.15625</v>
      </c>
      <c r="G41" s="22">
        <f>F41/(B14-B13)*100</f>
        <v>-6.25E-2</v>
      </c>
      <c r="H41" s="24" t="str">
        <f>IF(OR(F41&gt;(B14-B13)*F14,F38&lt;(B14-B13)*(-F14)),"F","")</f>
        <v/>
      </c>
      <c r="I41" s="38"/>
      <c r="J41" s="38"/>
      <c r="K41" s="38"/>
      <c r="L41" s="38"/>
    </row>
    <row r="42" spans="1:12" x14ac:dyDescent="0.2">
      <c r="A42" s="21">
        <f>0.8*(B14-B13)+B13</f>
        <v>200</v>
      </c>
      <c r="B42" s="36">
        <v>16.8</v>
      </c>
      <c r="C42" s="25">
        <f>(((A42-B13)/(B14-B13))*(B17-B16))-(F14*(B17-B16))+B16</f>
        <v>16.64</v>
      </c>
      <c r="D42" s="25">
        <f>(((A42-B13)/(B14-B13))*(B17-B16))+(F14*(B17-B16))+B16</f>
        <v>16.96</v>
      </c>
      <c r="E42" s="22">
        <f>((B42-B16)/(B17-B16))*(B14-B13)+B13</f>
        <v>200</v>
      </c>
      <c r="F42" s="22">
        <f t="shared" si="1"/>
        <v>0</v>
      </c>
      <c r="G42" s="22">
        <f>F40/(B14-B13)*100</f>
        <v>0</v>
      </c>
      <c r="H42" s="24" t="str">
        <f>IF(OR(F42&gt;(B14-B13)*F14,F42&lt;(B14-B13)*(-F14)),"F","")</f>
        <v/>
      </c>
    </row>
    <row r="43" spans="1:12" x14ac:dyDescent="0.2">
      <c r="A43" s="21">
        <f>1*(B14-B13)+B13</f>
        <v>250</v>
      </c>
      <c r="B43" s="36">
        <v>19.989999999999998</v>
      </c>
      <c r="C43" s="25">
        <f>(((A43-B13)/(B14-B13))*(B17-B16))-(F14*(B17-B16))+B16</f>
        <v>19.84</v>
      </c>
      <c r="D43" s="25">
        <f>(((A43-B13)/(B14-B13))*(B17-B16))+(F14*(B17-B16))+B16</f>
        <v>20.16</v>
      </c>
      <c r="E43" s="22">
        <f>((B43-B16)/(B17-B16))*(B14-B13)+B13</f>
        <v>249.84374999999997</v>
      </c>
      <c r="F43" s="22">
        <f t="shared" si="1"/>
        <v>-0.15625000000002842</v>
      </c>
      <c r="G43" s="22">
        <f>F43/(B14-B13)*100</f>
        <v>-6.2500000000011366E-2</v>
      </c>
      <c r="H43" s="24" t="str">
        <f>IF(OR(F43&gt;(B14-B13)*F14,F43&lt;(B14-B13)*(-F14)),"F","")</f>
        <v/>
      </c>
    </row>
    <row r="44" spans="1:12" x14ac:dyDescent="0.2">
      <c r="A44" s="21">
        <f>0.8*(B14-B13)+B13</f>
        <v>200</v>
      </c>
      <c r="B44" s="36">
        <v>16.809999999999999</v>
      </c>
      <c r="C44" s="25">
        <f>(((A44-B13)/(B14-B13))*(B17-B16))-(F14*(B17-B16))+B16</f>
        <v>16.64</v>
      </c>
      <c r="D44" s="25">
        <f>(((A44-B13)/(B14-B13))*(B17-B16))+(F14*(B17-B16))+B16</f>
        <v>16.96</v>
      </c>
      <c r="E44" s="22">
        <f>((B44-B16)/(B17-B16))*(B14-B13)+B13</f>
        <v>200.15624999999997</v>
      </c>
      <c r="F44" s="22">
        <f t="shared" si="1"/>
        <v>0.15624999999997158</v>
      </c>
      <c r="G44" s="22">
        <f>F44/(B14-B13)*100</f>
        <v>6.2499999999988627E-2</v>
      </c>
      <c r="H44" s="24" t="str">
        <f>IF(OR(F44&gt;(B14-B13)*F14,F44&lt;(B14-B13)*(-F14)),"F","")</f>
        <v/>
      </c>
    </row>
    <row r="45" spans="1:12" x14ac:dyDescent="0.2">
      <c r="A45" s="21">
        <f>0.6*(B14-B13)+B13</f>
        <v>150</v>
      </c>
      <c r="B45" s="36">
        <v>13.6</v>
      </c>
      <c r="C45" s="25">
        <f>(((A45-B13)/(B14-B13))*(B17-B16))-(F14*(B17-B16))+B16</f>
        <v>13.44</v>
      </c>
      <c r="D45" s="25">
        <f>(((A45-B13)/(B14-B13))*(B17-B16))+(F14*(B17-B16))+B16</f>
        <v>13.76</v>
      </c>
      <c r="E45" s="22">
        <f>((B45-B16)/(B17-B16))*(B14-B13)+B13</f>
        <v>150</v>
      </c>
      <c r="F45" s="22">
        <f t="shared" si="1"/>
        <v>0</v>
      </c>
      <c r="G45" s="22">
        <f>F45/(B14-B13)*100</f>
        <v>0</v>
      </c>
      <c r="H45" s="24" t="str">
        <f>IF(OR(F45&gt;(B14-B13)*F14,F45&lt;(B14-B13)*(-F14)),"F","")</f>
        <v/>
      </c>
    </row>
    <row r="46" spans="1:12" x14ac:dyDescent="0.2">
      <c r="A46" s="21">
        <f>0.4*(B14-B13)+B13</f>
        <v>100</v>
      </c>
      <c r="B46" s="36">
        <v>10.41</v>
      </c>
      <c r="C46" s="25">
        <f>(((A46-B13)/(B14-B13))*(B17-B16))-(F14*(B17-B16))+B16</f>
        <v>10.24</v>
      </c>
      <c r="D46" s="25">
        <f>(((A46-B13)/(B14-B13))*(B17-B16))+(F14*(B17-B16))+B16</f>
        <v>10.56</v>
      </c>
      <c r="E46" s="22">
        <f>((B46-B16)/(B17-B16))*(B14-B13)+B13</f>
        <v>100.15625</v>
      </c>
      <c r="F46" s="22">
        <f t="shared" si="1"/>
        <v>0.15625</v>
      </c>
      <c r="G46" s="22">
        <f>F46/(B14-B13)*100</f>
        <v>6.25E-2</v>
      </c>
      <c r="H46" s="24" t="str">
        <f>IF(OR(F46&gt;(B14-B13)*F14,F46&lt;(B14-B13)*(-F14)),"F","")</f>
        <v/>
      </c>
    </row>
    <row r="47" spans="1:12" x14ac:dyDescent="0.2">
      <c r="A47" s="21">
        <f>0.2*(B14-B13)+B13</f>
        <v>50</v>
      </c>
      <c r="B47" s="36">
        <v>7.2</v>
      </c>
      <c r="C47" s="25">
        <f>(((A47-B13)/(B14-B13))*(B17-B16))-(F14*(B17-B16))+B16</f>
        <v>7.04</v>
      </c>
      <c r="D47" s="25">
        <f>(((A47-B13)/(B14-B13))*(B17-B16))+(F14*(B17-B16))+B16</f>
        <v>7.36</v>
      </c>
      <c r="E47" s="22">
        <f>((B47-B16)/(B17-B16))*(B14-B13)+B13</f>
        <v>50</v>
      </c>
      <c r="F47" s="22">
        <f t="shared" ref="F47:F48" si="2">E47-A47</f>
        <v>0</v>
      </c>
      <c r="G47" s="22">
        <f>F47/(B14-B13)*100</f>
        <v>0</v>
      </c>
      <c r="H47" s="24" t="str">
        <f>IF(OR(F47&gt;(B14-B13)*F14,F47&lt;(B14-B13)*(-F14)),"F","")</f>
        <v/>
      </c>
    </row>
    <row r="48" spans="1:12" x14ac:dyDescent="0.2">
      <c r="A48" s="21">
        <f>0*(B14-B13)+B13</f>
        <v>0</v>
      </c>
      <c r="B48" s="37">
        <v>4.01</v>
      </c>
      <c r="C48" s="25">
        <f>(((A48-B13)/(B14-B13))*(B17-B16))-(F14*(B17-B16))+B16</f>
        <v>3.84</v>
      </c>
      <c r="D48" s="25">
        <f>(((A48-B13)/(B14-B13))*(B17-B16))+(F14*(B17-B16))+B16</f>
        <v>4.16</v>
      </c>
      <c r="E48" s="22">
        <f>((B48-B16)/(B17-B16))*(B14-B13)+B13</f>
        <v>0.15624999999999667</v>
      </c>
      <c r="F48" s="22">
        <f t="shared" si="2"/>
        <v>0.15624999999999667</v>
      </c>
      <c r="G48" s="22">
        <f>F48/(B14-B13)*100</f>
        <v>6.2499999999998668E-2</v>
      </c>
      <c r="H48" s="24" t="str">
        <f>IF(OR(F48&gt;(B14-B13)*F14,F48&lt;(B14-B13)*(-F14)),"F","")</f>
        <v/>
      </c>
    </row>
    <row r="49" spans="1:8" x14ac:dyDescent="0.2">
      <c r="A49" s="23" t="str">
        <f>IF(COUNTIF(H40:H49,"F")&gt;0,"F in right margin indicates Failed Cal (Out of Tol.)","")</f>
        <v/>
      </c>
      <c r="B49" s="33"/>
      <c r="C49" s="33"/>
      <c r="D49" s="33"/>
      <c r="E49" s="33"/>
      <c r="F49" s="33"/>
      <c r="G49" s="33"/>
      <c r="H49" s="24"/>
    </row>
    <row r="50" spans="1:8" x14ac:dyDescent="0.2">
      <c r="B50" s="3"/>
      <c r="H50" s="24"/>
    </row>
    <row r="52" spans="1:8" x14ac:dyDescent="0.2">
      <c r="A52" s="2"/>
    </row>
    <row r="53" spans="1:8" x14ac:dyDescent="0.2">
      <c r="A53" s="2"/>
      <c r="B53" s="2"/>
    </row>
    <row r="54" spans="1:8" x14ac:dyDescent="0.2">
      <c r="A54" s="2"/>
      <c r="B54" s="2"/>
    </row>
    <row r="55" spans="1:8" x14ac:dyDescent="0.2">
      <c r="A55" s="2"/>
      <c r="B55" s="2"/>
    </row>
    <row r="56" spans="1:8" x14ac:dyDescent="0.2">
      <c r="A56" s="2"/>
      <c r="B56" s="2"/>
    </row>
    <row r="57" spans="1:8" x14ac:dyDescent="0.2">
      <c r="A57" s="2"/>
      <c r="B57" s="2"/>
    </row>
    <row r="58" spans="1:8" x14ac:dyDescent="0.2">
      <c r="A58" s="2"/>
      <c r="B58" s="2"/>
    </row>
    <row r="59" spans="1:8" x14ac:dyDescent="0.2">
      <c r="A59" s="2"/>
      <c r="B59" s="2"/>
    </row>
    <row r="60" spans="1:8" x14ac:dyDescent="0.2">
      <c r="A60" s="1"/>
      <c r="B60" s="2"/>
    </row>
    <row r="61" spans="1:8" x14ac:dyDescent="0.2">
      <c r="A61" s="1"/>
      <c r="B61" s="2"/>
    </row>
    <row r="62" spans="1:8" x14ac:dyDescent="0.2">
      <c r="A62" s="2"/>
      <c r="B62" s="1"/>
    </row>
    <row r="63" spans="1:8" x14ac:dyDescent="0.2">
      <c r="A63" s="2"/>
      <c r="B63" s="1"/>
    </row>
    <row r="64" spans="1:8" x14ac:dyDescent="0.2">
      <c r="A64" s="2"/>
      <c r="B64" s="2"/>
    </row>
    <row r="65" spans="1:7" x14ac:dyDescent="0.2">
      <c r="A65" s="2"/>
      <c r="B65" s="2"/>
    </row>
    <row r="66" spans="1:7" x14ac:dyDescent="0.2">
      <c r="A66" s="2"/>
      <c r="B66" s="2"/>
    </row>
    <row r="67" spans="1:7" x14ac:dyDescent="0.2">
      <c r="B67" s="2"/>
    </row>
    <row r="69" spans="1:7" x14ac:dyDescent="0.2">
      <c r="A69" s="2"/>
    </row>
    <row r="70" spans="1:7" x14ac:dyDescent="0.2">
      <c r="B70" s="2"/>
    </row>
    <row r="71" spans="1:7" x14ac:dyDescent="0.2">
      <c r="A71" s="11" t="s">
        <v>7</v>
      </c>
      <c r="B71" s="56" t="s">
        <v>35</v>
      </c>
      <c r="C71" s="56"/>
      <c r="D71" s="56"/>
      <c r="E71" s="56"/>
      <c r="F71" s="56"/>
      <c r="G71" s="56"/>
    </row>
    <row r="72" spans="1:7" x14ac:dyDescent="0.2">
      <c r="A72" s="7"/>
      <c r="B72" s="45" t="s">
        <v>36</v>
      </c>
      <c r="C72" s="45"/>
      <c r="D72" s="45"/>
      <c r="E72" s="45"/>
      <c r="F72" s="45"/>
      <c r="G72" s="45"/>
    </row>
    <row r="73" spans="1:7" x14ac:dyDescent="0.2">
      <c r="A73" s="15"/>
      <c r="B73" s="16"/>
      <c r="C73" s="16"/>
      <c r="D73" s="16"/>
      <c r="E73" s="16"/>
      <c r="F73" s="16"/>
      <c r="G73" s="16"/>
    </row>
    <row r="74" spans="1:7" x14ac:dyDescent="0.2">
      <c r="A74" s="10" t="s">
        <v>11</v>
      </c>
      <c r="B74" s="55" t="str">
        <f>B8</f>
        <v>123456789</v>
      </c>
      <c r="C74" s="55"/>
    </row>
    <row r="98" spans="1:7" x14ac:dyDescent="0.2">
      <c r="A98" s="3" t="s">
        <v>8</v>
      </c>
      <c r="B98" s="58" t="str">
        <f>F7</f>
        <v>My Name</v>
      </c>
      <c r="C98" s="58"/>
      <c r="E98" t="s">
        <v>9</v>
      </c>
      <c r="F98" s="59" t="s">
        <v>38</v>
      </c>
      <c r="G98" s="59"/>
    </row>
    <row r="99" spans="1:7" x14ac:dyDescent="0.2">
      <c r="A99" s="3" t="s">
        <v>12</v>
      </c>
      <c r="B99" s="50">
        <f ca="1">F6</f>
        <v>41418</v>
      </c>
      <c r="C99" s="50"/>
      <c r="E99" t="s">
        <v>10</v>
      </c>
      <c r="F99" s="51">
        <f ca="1">F6</f>
        <v>41418</v>
      </c>
      <c r="G99" s="52"/>
    </row>
  </sheetData>
  <sheetProtection password="DEA3" sheet="1" objects="1" scenarios="1" formatCells="0" selectLockedCells="1"/>
  <mergeCells count="33">
    <mergeCell ref="F1:G1"/>
    <mergeCell ref="F2:G2"/>
    <mergeCell ref="F3:G3"/>
    <mergeCell ref="A5:G5"/>
    <mergeCell ref="B99:C99"/>
    <mergeCell ref="F99:G99"/>
    <mergeCell ref="F17:G17"/>
    <mergeCell ref="B72:G72"/>
    <mergeCell ref="B17:C17"/>
    <mergeCell ref="B74:C74"/>
    <mergeCell ref="B71:G71"/>
    <mergeCell ref="A19:G19"/>
    <mergeCell ref="A35:G35"/>
    <mergeCell ref="B98:C98"/>
    <mergeCell ref="F98:G98"/>
    <mergeCell ref="F13:G13"/>
    <mergeCell ref="F15:G15"/>
    <mergeCell ref="B6:C6"/>
    <mergeCell ref="B16:C16"/>
    <mergeCell ref="F6:G6"/>
    <mergeCell ref="B11:C11"/>
    <mergeCell ref="B14:C14"/>
    <mergeCell ref="F12:G12"/>
    <mergeCell ref="F11:G11"/>
    <mergeCell ref="F14:G14"/>
    <mergeCell ref="B7:C7"/>
    <mergeCell ref="B8:C8"/>
    <mergeCell ref="B9:C9"/>
    <mergeCell ref="B10:C10"/>
    <mergeCell ref="F10:G10"/>
    <mergeCell ref="F9:G9"/>
    <mergeCell ref="F8:G8"/>
    <mergeCell ref="F7:G7"/>
  </mergeCells>
  <pageMargins left="0.75" right="0.5" top="0.5" bottom="0.5" header="0" footer="0"/>
  <pageSetup fitToWidth="0" fitToHeight="0" orientation="portrait" r:id="rId1"/>
  <headerFooter>
    <oddFooter>&amp;CCalReportTool © E and I Tech 2013
Page &amp;P of &amp;N</oddFooter>
  </headerFooter>
  <ignoredErrors>
    <ignoredError sqref="B8" numberStoredAsText="1"/>
    <ignoredError sqref="A33 A49 F6 F17 B98 F99 C40:D41 A38 C22:G28 C43:D43 C42:D42 A39:A48 A22:A32 E29:G32 F39:G39 E47:F47 E48:F48 F45 E46:G46 F44:G44 G42 E40:G41 E43:G43 E42:F42 F38:G38 E39 E38 E45 E44 G47 G45 G48 H38:H48 H22:H32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cols>
    <col min="1" max="1" width="10.75" customWidth="1"/>
    <col min="2" max="2" width="9" customWidth="1"/>
  </cols>
  <sheetData/>
  <pageMargins left="0" right="0" top="0.39410000000000006" bottom="0.39410000000000006" header="0" footer="0"/>
  <headerFooter>
    <oddHeader>&amp;CCALIBRATION DATA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cols>
    <col min="1" max="1" width="10.75" customWidth="1"/>
    <col min="2" max="2" width="9" customWidth="1"/>
  </cols>
  <sheetData/>
  <pageMargins left="0" right="0" top="0.39410000000000006" bottom="0.39410000000000006" header="0" footer="0"/>
  <headerFooter>
    <oddHeader>&amp;CCALIBRATION DATA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Brown</dc:creator>
  <cp:lastModifiedBy>Your User Name</cp:lastModifiedBy>
  <cp:revision>6</cp:revision>
  <cp:lastPrinted>2013-05-06T13:25:07Z</cp:lastPrinted>
  <dcterms:created xsi:type="dcterms:W3CDTF">2009-04-15T18:49:06Z</dcterms:created>
  <dcterms:modified xsi:type="dcterms:W3CDTF">2013-05-25T01:45:09Z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